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640" windowHeight="11505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<sst xmlns="http://schemas.openxmlformats.org/spreadsheetml/2006/main" count="48" uniqueCount="13">
  <si>
    <t>МОДЕЛЬ</t>
  </si>
  <si>
    <t>ЧЕХОЛ</t>
  </si>
  <si>
    <t>НАПОЛНЕНИЕ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</si>
  <si>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</si>
  <si>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</si>
  <si>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</si>
  <si>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</si>
  <si>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</si>
  <si>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CLASSICO - хлопковый жаккард, наполнение стежки 300гр файбера</t>
  </si>
  <si>
    <t>NOEMI 
 H - 20 см</t>
  </si>
  <si>
    <t>HOLCON       3 см с каждой стороны</t>
  </si>
  <si>
    <t>x</t>
  </si>
  <si>
    <t>Армированный блок независимых пружин плотностью 256 пружин на м²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</si>
</sst>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/>
    </xf>
    <xf numFmtId="0" fontId="5" fillId="2" borderId="1" xfId="20" applyFont="1" applyFill="1" applyBorder="1" applyAlignment="1">
      <alignment horizontal="center" vertical="center" wrapText="1"/>
      <protection/>
    </xf>
    <xf numFmtId="3" fontId="5" fillId="2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666750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56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2.574218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8" t="s">
        <v>9</v>
      </c>
      <c r="C10" s="9"/>
      <c r="D10" s="9"/>
      <c r="E10" s="9"/>
      <c r="F10" s="9"/>
      <c r="G10" s="9"/>
      <c r="H10" s="9"/>
      <c r="I10" s="9"/>
    </row>
    <row r="11" spans="2:9" ht="15" customHeight="1">
      <c r="B11" s="2"/>
      <c r="C11" s="2"/>
      <c r="D11" s="2"/>
      <c r="E11" s="2"/>
      <c r="F11" s="2"/>
      <c r="G11" s="2"/>
      <c r="H11" s="2"/>
      <c r="I11" s="2"/>
    </row>
    <row r="12" ht="12.75" customHeight="1">
      <c r="B12" t="s">
        <v>12</v>
      </c>
    </row>
    <row r="14" spans="2:9" ht="12.75" customHeight="1">
      <c r="B14" s="14" t="s">
        <v>7</v>
      </c>
      <c r="C14" s="14"/>
      <c r="D14" s="14"/>
      <c r="E14" s="7" t="s">
        <v>4</v>
      </c>
      <c r="F14" s="14" t="s">
        <v>7</v>
      </c>
      <c r="G14" s="14"/>
      <c r="H14" s="14"/>
      <c r="I14" s="7" t="s">
        <v>4</v>
      </c>
    </row>
    <row r="15" spans="2:9" ht="12.75">
      <c r="B15" s="23">
        <v>70</v>
      </c>
      <c r="C15" s="24" t="s">
        <v>11</v>
      </c>
      <c r="D15" s="24">
        <v>185</v>
      </c>
      <c r="E15" s="21">
        <f>КОЕ*3359</f>
        <v>5172.86</v>
      </c>
      <c r="F15" s="4"/>
      <c r="G15" s="5"/>
      <c r="H15" s="5"/>
      <c r="I15" s="6"/>
    </row>
    <row r="16" spans="2:9" ht="12.75" customHeight="1">
      <c r="B16" s="23">
        <v>70</v>
      </c>
      <c r="C16" s="24" t="s">
        <v>11</v>
      </c>
      <c r="D16" s="24">
        <v>190</v>
      </c>
      <c r="E16" s="21">
        <f>КОЕ*3450</f>
        <v>5313</v>
      </c>
      <c r="F16" s="4"/>
      <c r="G16" s="5"/>
      <c r="H16" s="5"/>
      <c r="I16" s="6"/>
    </row>
    <row r="17" spans="2:9" ht="12.75">
      <c r="B17" s="23">
        <v>70</v>
      </c>
      <c r="C17" s="24" t="s">
        <v>11</v>
      </c>
      <c r="D17" s="24">
        <v>195</v>
      </c>
      <c r="E17" s="21">
        <f>КОЕ*3540</f>
        <v>5451.6</v>
      </c>
      <c r="F17" s="4"/>
      <c r="G17" s="5"/>
      <c r="H17" s="5"/>
      <c r="I17" s="6"/>
    </row>
    <row r="18" spans="2:9" ht="12.75">
      <c r="B18" s="23">
        <v>70</v>
      </c>
      <c r="C18" s="24" t="s">
        <v>11</v>
      </c>
      <c r="D18" s="24">
        <v>200</v>
      </c>
      <c r="E18" s="21">
        <f>КОЕ*3631</f>
        <v>5591.74</v>
      </c>
      <c r="F18" s="4"/>
      <c r="G18" s="5"/>
      <c r="H18" s="5"/>
      <c r="I18" s="6"/>
    </row>
    <row r="19" spans="2:9" ht="12.75">
      <c r="B19" s="23">
        <v>80</v>
      </c>
      <c r="C19" s="24" t="s">
        <v>11</v>
      </c>
      <c r="D19" s="24">
        <v>185</v>
      </c>
      <c r="E19" s="21">
        <f>КОЕ*3839</f>
        <v>5912.06</v>
      </c>
      <c r="F19" s="4"/>
      <c r="G19" s="5"/>
      <c r="H19" s="5"/>
      <c r="I19" s="6"/>
    </row>
    <row r="20" spans="2:9" ht="12.75">
      <c r="B20" s="23">
        <v>80</v>
      </c>
      <c r="C20" s="24" t="s">
        <v>11</v>
      </c>
      <c r="D20" s="24">
        <v>190</v>
      </c>
      <c r="E20" s="21">
        <f>КОЕ*3943</f>
        <v>6072.22</v>
      </c>
      <c r="F20" s="4"/>
      <c r="G20" s="5"/>
      <c r="H20" s="5"/>
      <c r="I20" s="6"/>
    </row>
    <row r="21" spans="2:9" ht="12.75">
      <c r="B21" s="23">
        <v>80</v>
      </c>
      <c r="C21" s="24" t="s">
        <v>11</v>
      </c>
      <c r="D21" s="24">
        <v>195</v>
      </c>
      <c r="E21" s="21">
        <f>КОЕ*4046</f>
        <v>6230.84</v>
      </c>
      <c r="F21" s="4"/>
      <c r="G21" s="5"/>
      <c r="H21" s="5"/>
      <c r="I21" s="6"/>
    </row>
    <row r="22" spans="2:9" ht="12.75">
      <c r="B22" s="25">
        <v>80</v>
      </c>
      <c r="C22" s="26" t="s">
        <v>11</v>
      </c>
      <c r="D22" s="26">
        <v>200</v>
      </c>
      <c r="E22" s="27">
        <f>КОЕ*4150</f>
        <v>6391</v>
      </c>
      <c r="F22" s="4"/>
      <c r="G22" s="5"/>
      <c r="H22" s="5"/>
      <c r="I22" s="6"/>
    </row>
    <row r="23" spans="2:9" ht="12.75">
      <c r="B23" s="23">
        <v>90</v>
      </c>
      <c r="C23" s="24" t="s">
        <v>11</v>
      </c>
      <c r="D23" s="24">
        <v>185</v>
      </c>
      <c r="E23" s="21">
        <f>КОЕ*4319</f>
        <v>6651.26</v>
      </c>
      <c r="F23" s="4"/>
      <c r="G23" s="5"/>
      <c r="H23" s="5"/>
      <c r="I23" s="6"/>
    </row>
    <row r="24" spans="2:9" ht="12.75">
      <c r="B24" s="23">
        <v>90</v>
      </c>
      <c r="C24" s="24" t="s">
        <v>11</v>
      </c>
      <c r="D24" s="24">
        <v>190</v>
      </c>
      <c r="E24" s="21">
        <f>КОЕ*4435</f>
        <v>6829.900000000001</v>
      </c>
      <c r="F24" s="4"/>
      <c r="G24" s="5"/>
      <c r="H24" s="5"/>
      <c r="I24" s="6"/>
    </row>
    <row r="25" spans="2:9" ht="12.75">
      <c r="B25" s="23">
        <v>90</v>
      </c>
      <c r="C25" s="24" t="s">
        <v>11</v>
      </c>
      <c r="D25" s="24">
        <v>195</v>
      </c>
      <c r="E25" s="21">
        <f>КОЕ*4554</f>
        <v>7013.16</v>
      </c>
      <c r="F25" s="4"/>
      <c r="G25" s="5"/>
      <c r="H25" s="5"/>
      <c r="I25" s="6"/>
    </row>
    <row r="26" spans="2:9" ht="12.75">
      <c r="B26" s="25">
        <v>90</v>
      </c>
      <c r="C26" s="26" t="s">
        <v>11</v>
      </c>
      <c r="D26" s="26">
        <v>200</v>
      </c>
      <c r="E26" s="27">
        <f>КОЕ*4669</f>
        <v>7190.26</v>
      </c>
      <c r="F26" s="4"/>
      <c r="G26" s="5"/>
      <c r="H26" s="5"/>
      <c r="I26" s="6"/>
    </row>
    <row r="27" spans="2:9" ht="12.75">
      <c r="B27" s="23">
        <v>120</v>
      </c>
      <c r="C27" s="24" t="s">
        <v>11</v>
      </c>
      <c r="D27" s="24">
        <v>185</v>
      </c>
      <c r="E27" s="21">
        <f>КОЕ*5758</f>
        <v>8867.32</v>
      </c>
      <c r="F27" s="4"/>
      <c r="G27" s="5"/>
      <c r="H27" s="5"/>
      <c r="I27" s="6"/>
    </row>
    <row r="28" spans="2:9" ht="12.75">
      <c r="B28" s="23">
        <v>120</v>
      </c>
      <c r="C28" s="24" t="s">
        <v>11</v>
      </c>
      <c r="D28" s="24">
        <v>190</v>
      </c>
      <c r="E28" s="21">
        <f>КОЕ*5914</f>
        <v>9107.56</v>
      </c>
      <c r="F28" s="22"/>
      <c r="G28" s="22"/>
      <c r="H28" s="22"/>
      <c r="I28" s="22"/>
    </row>
    <row r="29" spans="2:9" ht="12.75">
      <c r="B29" s="23">
        <v>120</v>
      </c>
      <c r="C29" s="24" t="s">
        <v>11</v>
      </c>
      <c r="D29" s="24">
        <v>195</v>
      </c>
      <c r="E29" s="21">
        <f>КОЕ*6069</f>
        <v>9346.26</v>
      </c>
      <c r="F29" s="22"/>
      <c r="G29" s="22"/>
      <c r="H29" s="22"/>
      <c r="I29" s="22"/>
    </row>
    <row r="30" spans="2:9" ht="12.75">
      <c r="B30" s="25">
        <v>120</v>
      </c>
      <c r="C30" s="26" t="s">
        <v>11</v>
      </c>
      <c r="D30" s="26">
        <v>200</v>
      </c>
      <c r="E30" s="27">
        <f>КОЕ*6225</f>
        <v>9586.5</v>
      </c>
      <c r="F30" s="22"/>
      <c r="G30" s="22"/>
      <c r="H30" s="22"/>
      <c r="I30" s="22"/>
    </row>
    <row r="31" spans="2:9" ht="12.75">
      <c r="B31" s="23">
        <v>140</v>
      </c>
      <c r="C31" s="24" t="s">
        <v>11</v>
      </c>
      <c r="D31" s="24">
        <v>185</v>
      </c>
      <c r="E31" s="21">
        <f>КОЕ*6718</f>
        <v>10345.72</v>
      </c>
      <c r="F31" s="22"/>
      <c r="G31" s="22"/>
      <c r="H31" s="22"/>
      <c r="I31" s="22"/>
    </row>
    <row r="32" spans="2:9" ht="12.75">
      <c r="B32" s="23">
        <v>140</v>
      </c>
      <c r="C32" s="24" t="s">
        <v>11</v>
      </c>
      <c r="D32" s="24">
        <v>190</v>
      </c>
      <c r="E32" s="21">
        <f>КОЕ*6899</f>
        <v>10624.460000000001</v>
      </c>
      <c r="F32" s="22"/>
      <c r="G32" s="22"/>
      <c r="H32" s="22"/>
      <c r="I32" s="22"/>
    </row>
    <row r="33" spans="2:9" ht="12.75">
      <c r="B33" s="23">
        <v>140</v>
      </c>
      <c r="C33" s="24" t="s">
        <v>11</v>
      </c>
      <c r="D33" s="24">
        <v>195</v>
      </c>
      <c r="E33" s="21">
        <f>КОЕ*7081</f>
        <v>10904.74</v>
      </c>
      <c r="F33" s="22"/>
      <c r="G33" s="22"/>
      <c r="H33" s="22"/>
      <c r="I33" s="22"/>
    </row>
    <row r="34" spans="2:9" ht="12.75" customHeight="1">
      <c r="B34" s="25">
        <v>140</v>
      </c>
      <c r="C34" s="26" t="s">
        <v>11</v>
      </c>
      <c r="D34" s="26">
        <v>200</v>
      </c>
      <c r="E34" s="27">
        <f>КОЕ*7263</f>
        <v>11185.02</v>
      </c>
      <c r="F34" s="22"/>
      <c r="G34" s="22"/>
      <c r="H34" s="22"/>
      <c r="I34" s="22"/>
    </row>
    <row r="35" spans="2:9" ht="12.75">
      <c r="B35" s="23">
        <v>160</v>
      </c>
      <c r="C35" s="24" t="s">
        <v>11</v>
      </c>
      <c r="D35" s="24">
        <v>185</v>
      </c>
      <c r="E35" s="21">
        <f>КОЕ*7678</f>
        <v>11824.12</v>
      </c>
      <c r="F35" s="22"/>
      <c r="G35" s="22"/>
      <c r="H35" s="22"/>
      <c r="I35" s="22"/>
    </row>
    <row r="36" spans="2:9" ht="12.75">
      <c r="B36" s="23">
        <v>160</v>
      </c>
      <c r="C36" s="24" t="s">
        <v>11</v>
      </c>
      <c r="D36" s="24">
        <v>190</v>
      </c>
      <c r="E36" s="21">
        <f>КОЕ*7885</f>
        <v>12142.9</v>
      </c>
      <c r="F36" s="22"/>
      <c r="G36" s="22"/>
      <c r="H36" s="22"/>
      <c r="I36" s="22"/>
    </row>
    <row r="37" spans="2:9" ht="12.75" customHeight="1">
      <c r="B37" s="23">
        <v>160</v>
      </c>
      <c r="C37" s="24" t="s">
        <v>11</v>
      </c>
      <c r="D37" s="24">
        <v>195</v>
      </c>
      <c r="E37" s="21">
        <f>КОЕ*8093</f>
        <v>12463.220000000001</v>
      </c>
      <c r="F37" s="22"/>
      <c r="G37" s="22"/>
      <c r="H37" s="22"/>
      <c r="I37" s="22"/>
    </row>
    <row r="38" spans="2:9" ht="12.75">
      <c r="B38" s="25">
        <v>160</v>
      </c>
      <c r="C38" s="26" t="s">
        <v>11</v>
      </c>
      <c r="D38" s="26">
        <v>200</v>
      </c>
      <c r="E38" s="27">
        <f>КОЕ*8300</f>
        <v>12782</v>
      </c>
      <c r="F38" s="22"/>
      <c r="G38" s="22"/>
      <c r="H38" s="22"/>
      <c r="I38" s="22"/>
    </row>
    <row r="39" spans="2:9" ht="12.75">
      <c r="B39" s="23">
        <v>180</v>
      </c>
      <c r="C39" s="24" t="s">
        <v>11</v>
      </c>
      <c r="D39" s="24">
        <v>185</v>
      </c>
      <c r="E39" s="21">
        <f>КОЕ*8637</f>
        <v>13300.98</v>
      </c>
      <c r="F39" s="22"/>
      <c r="G39" s="22"/>
      <c r="H39" s="22"/>
      <c r="I39" s="22"/>
    </row>
    <row r="40" spans="2:9" ht="12.75">
      <c r="B40" s="23">
        <v>180</v>
      </c>
      <c r="C40" s="24" t="s">
        <v>11</v>
      </c>
      <c r="D40" s="24">
        <v>190</v>
      </c>
      <c r="E40" s="21">
        <f>КОЕ*8871</f>
        <v>13661.34</v>
      </c>
      <c r="F40" s="22"/>
      <c r="G40" s="22"/>
      <c r="H40" s="22"/>
      <c r="I40" s="22"/>
    </row>
    <row r="41" spans="2:9" ht="12.75">
      <c r="B41" s="23">
        <v>180</v>
      </c>
      <c r="C41" s="24" t="s">
        <v>11</v>
      </c>
      <c r="D41" s="24">
        <v>195</v>
      </c>
      <c r="E41" s="21">
        <f>КОЕ*9104</f>
        <v>14020.16</v>
      </c>
      <c r="F41" s="22"/>
      <c r="G41" s="22"/>
      <c r="H41" s="22"/>
      <c r="I41" s="22"/>
    </row>
    <row r="42" spans="2:9" ht="12.75">
      <c r="B42" s="25">
        <v>180</v>
      </c>
      <c r="C42" s="26" t="s">
        <v>11</v>
      </c>
      <c r="D42" s="26">
        <v>200</v>
      </c>
      <c r="E42" s="27">
        <f>КОЕ*9338</f>
        <v>14380.52</v>
      </c>
      <c r="F42" s="22"/>
      <c r="G42" s="22"/>
      <c r="H42" s="22"/>
      <c r="I42" s="22"/>
    </row>
    <row r="43" spans="2:9" ht="12.75">
      <c r="B43" s="23">
        <v>185</v>
      </c>
      <c r="C43" s="24" t="s">
        <v>11</v>
      </c>
      <c r="D43" s="24">
        <v>200</v>
      </c>
      <c r="E43" s="21">
        <f>КОЕ*9597</f>
        <v>14779.380000000001</v>
      </c>
      <c r="F43" s="22"/>
      <c r="G43" s="22"/>
      <c r="H43" s="22"/>
      <c r="I43" s="22"/>
    </row>
    <row r="44" spans="2:9" ht="12.75">
      <c r="B44" s="23">
        <v>190</v>
      </c>
      <c r="C44" s="24" t="s">
        <v>11</v>
      </c>
      <c r="D44" s="24">
        <v>200</v>
      </c>
      <c r="E44" s="21">
        <f>КОЕ*9856</f>
        <v>15178.24</v>
      </c>
      <c r="F44" s="22"/>
      <c r="G44" s="22"/>
      <c r="H44" s="22"/>
      <c r="I44" s="22"/>
    </row>
    <row r="45" spans="2:9" ht="12.75">
      <c r="B45" s="23">
        <v>195</v>
      </c>
      <c r="C45" s="24" t="s">
        <v>11</v>
      </c>
      <c r="D45" s="24">
        <v>200</v>
      </c>
      <c r="E45" s="21">
        <f>КОЕ*10116</f>
        <v>15578.640000000001</v>
      </c>
      <c r="F45" s="22"/>
      <c r="G45" s="22"/>
      <c r="H45" s="22"/>
      <c r="I45" s="22"/>
    </row>
    <row r="46" spans="2:9" ht="12.75">
      <c r="B46" s="23">
        <v>200</v>
      </c>
      <c r="C46" s="24" t="s">
        <v>11</v>
      </c>
      <c r="D46" s="24">
        <v>200</v>
      </c>
      <c r="E46" s="21">
        <f>КОЕ*10375</f>
        <v>15977.5</v>
      </c>
      <c r="F46" s="22"/>
      <c r="G46" s="22"/>
      <c r="H46" s="22"/>
      <c r="I46" s="22"/>
    </row>
    <row r="49" spans="2:9" ht="12.75">
      <c r="B49" s="10" t="s">
        <v>0</v>
      </c>
      <c r="C49" s="10"/>
      <c r="D49" s="10"/>
      <c r="E49" s="15" t="s">
        <v>9</v>
      </c>
      <c r="F49" s="16"/>
      <c r="G49" s="16"/>
      <c r="H49" s="16"/>
      <c r="I49" s="17"/>
    </row>
    <row r="50" spans="2:9" ht="12.75">
      <c r="B50" s="10"/>
      <c r="C50" s="10"/>
      <c r="D50" s="10"/>
      <c r="E50" s="18"/>
      <c r="F50" s="19"/>
      <c r="G50" s="19"/>
      <c r="H50" s="19"/>
      <c r="I50" s="20"/>
    </row>
    <row r="51" spans="2:9" ht="12.75">
      <c r="B51" s="10" t="s">
        <v>1</v>
      </c>
      <c r="C51" s="10"/>
      <c r="D51" s="10"/>
      <c r="E51" s="11" t="s">
        <v>8</v>
      </c>
      <c r="F51" s="12"/>
      <c r="G51" s="12"/>
      <c r="H51" s="12"/>
      <c r="I51" s="12"/>
    </row>
    <row r="52" spans="2:9" ht="12.75">
      <c r="B52" s="10"/>
      <c r="C52" s="10"/>
      <c r="D52" s="10"/>
      <c r="E52" s="12"/>
      <c r="F52" s="12"/>
      <c r="G52" s="12"/>
      <c r="H52" s="12"/>
      <c r="I52" s="12"/>
    </row>
    <row r="53" spans="2:9" ht="12.75">
      <c r="B53" s="10" t="s">
        <v>2</v>
      </c>
      <c r="C53" s="10"/>
      <c r="D53" s="10"/>
      <c r="E53" s="13" t="s">
        <v>10</v>
      </c>
      <c r="F53" s="13"/>
      <c r="G53" s="13"/>
      <c r="H53" s="13"/>
      <c r="I53" s="13"/>
    </row>
    <row r="54" spans="2:9" ht="12.75">
      <c r="B54" s="10"/>
      <c r="C54" s="10"/>
      <c r="D54" s="10"/>
      <c r="E54" s="13"/>
      <c r="F54" s="13"/>
      <c r="G54" s="13"/>
      <c r="H54" s="13"/>
      <c r="I54" s="13"/>
    </row>
    <row r="56" ht="15">
      <c r="B56" s="1" t="s">
        <v>3</v>
      </c>
    </row>
  </sheetData>
  <mergeCells count="9">
    <mergeCell ref="B10:I10"/>
    <mergeCell ref="B53:D54"/>
    <mergeCell ref="E51:I52"/>
    <mergeCell ref="E53:I54"/>
    <mergeCell ref="F14:H14"/>
    <mergeCell ref="B14:D14"/>
    <mergeCell ref="B49:D50"/>
    <mergeCell ref="B51:D52"/>
    <mergeCell ref="E49:I5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3" customWidth="1"/>
  </cols>
  <sheetData>
    <row r="1" spans="1:2" ht="12.75">
      <c r="A1" s="3" t="s">
        <v>4</v>
      </c>
      <c r="B1" s="3" t="s">
        <v>5</v>
      </c>
    </row>
    <row r="2" spans="1:2" ht="12.75">
      <c r="A2" s="3" t="s">
        <v>6</v>
      </c>
      <c r="B2" s="3">
        <v>1.54</v>
      </c>
    </row>
    <row r="3" ht="12.75">
      <c r="A3" s="3">
        <f>B2</f>
        <v>1.54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2013-02-03T19:05:37Z</dcterms:modified>
  <cp:category/>
  <cp:version/>
  <cp:contentType/>
  <cp:contentStatus/>
</cp:coreProperties>
</file>