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45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<sst xmlns="http://schemas.openxmlformats.org/spreadsheetml/2006/main" count="82" uniqueCount="16">
  <si>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</si>
  <si>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</si>
  <si>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</si>
  <si>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</si>
  <si>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</si>
  <si>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</si>
  <si>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</si>
  <si>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</si>
  <si>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</si>
  <si>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</si>
  <si>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</si>
  <si>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</si>
  <si>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Армированный блок независимых пружин плотностью 256 пружин на м²</t>
  </si>
  <si>
    <t>латекс 3 см с одной стороны, 1 см кокос, 2 см латекс с другой стороны</t>
  </si>
  <si>
    <t>AMBIENTE х/б жаккард наполнение: "зима-лето"</t>
  </si>
  <si>
    <t>DALIA 
Н - 21 см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</si>
</sst>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18" applyFont="1" applyFill="1" applyBorder="1" applyAlignment="1">
      <alignment horizontal="center" vertical="center" wrapText="1"/>
      <protection/>
    </xf>
    <xf numFmtId="4" fontId="7" fillId="2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5" xfId="18" applyFont="1" applyFill="1" applyBorder="1" applyAlignment="1">
      <alignment horizontal="center" vertical="center" wrapText="1"/>
      <protection/>
    </xf>
    <xf numFmtId="4" fontId="7" fillId="5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/>
    </xf>
    <xf numFmtId="3" fontId="7" fillId="5" borderId="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838200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521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49"/>
  <sheetViews>
    <sheetView tabSelected="1" workbookViewId="0" topLeftCell="A1">
      <selection activeCell="K38" sqref="K38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43"/>
    </row>
    <row r="10" spans="2:21" ht="18">
      <c r="B10" s="29" t="s">
        <v>15</v>
      </c>
      <c r="C10" s="30"/>
      <c r="D10" s="30"/>
      <c r="E10" s="30"/>
      <c r="F10" s="30"/>
      <c r="G10" s="30"/>
      <c r="H10" s="30"/>
      <c r="I10" s="30"/>
      <c r="S10" s="44"/>
      <c r="U10" s="4"/>
    </row>
    <row r="11" spans="2:21" ht="15" customHeight="1" thickBot="1">
      <c r="B11" s="25"/>
      <c r="C11" s="25"/>
      <c r="D11" s="25"/>
      <c r="E11" s="25"/>
      <c r="F11" s="25"/>
      <c r="G11" s="25"/>
      <c r="H11" s="25"/>
      <c r="I11" s="25"/>
      <c r="S11" s="26"/>
      <c r="U11" s="27"/>
    </row>
    <row r="12" spans="2:21" ht="12.75" customHeight="1">
      <c r="B12" t="s">
        <v>12</v>
      </c>
      <c r="O12" s="48" t="s">
        <v>0</v>
      </c>
      <c r="P12" s="49"/>
      <c r="Q12" s="50"/>
      <c r="R12" s="54" t="s">
        <v>11</v>
      </c>
      <c r="S12" s="45"/>
      <c r="U12" s="8"/>
    </row>
    <row r="13" spans="15:21" ht="12.75">
      <c r="O13" s="51"/>
      <c r="P13" s="52"/>
      <c r="Q13" s="53"/>
      <c r="R13" s="55"/>
      <c r="S13" s="44"/>
      <c r="U13" s="8"/>
    </row>
    <row r="14" spans="2:21" ht="12.75" customHeight="1">
      <c r="B14" s="34" t="s">
        <v>9</v>
      </c>
      <c r="C14" s="34"/>
      <c r="D14" s="34"/>
      <c r="E14" s="21" t="s">
        <v>6</v>
      </c>
      <c r="F14" s="34" t="s">
        <v>9</v>
      </c>
      <c r="G14" s="34"/>
      <c r="H14" s="34"/>
      <c r="I14" s="21" t="s">
        <v>6</v>
      </c>
      <c r="O14" s="35" t="s">
        <v>1</v>
      </c>
      <c r="P14" s="36"/>
      <c r="Q14" s="37"/>
      <c r="R14" s="56" t="s">
        <v>2</v>
      </c>
      <c r="S14" s="46"/>
      <c r="U14" s="8"/>
    </row>
    <row r="15" spans="2:21" ht="13.5" thickBot="1">
      <c r="B15" s="22"/>
      <c r="C15" s="23"/>
      <c r="D15" s="23"/>
      <c r="E15" s="24"/>
      <c r="F15" s="22">
        <v>140</v>
      </c>
      <c r="G15" s="23" t="s">
        <v>4</v>
      </c>
      <c r="H15" s="23">
        <v>185</v>
      </c>
      <c r="I15" s="61">
        <f>КОЕ*15782.8125</f>
        <v>23674.21875</v>
      </c>
      <c r="O15" s="51"/>
      <c r="P15" s="52"/>
      <c r="Q15" s="53"/>
      <c r="R15" s="57"/>
      <c r="S15" s="47"/>
      <c r="U15" s="8"/>
    </row>
    <row r="16" spans="2:21" ht="12.75" customHeight="1">
      <c r="B16" s="22"/>
      <c r="C16" s="23"/>
      <c r="D16" s="23"/>
      <c r="E16" s="24"/>
      <c r="F16" s="22">
        <v>140</v>
      </c>
      <c r="G16" s="23" t="s">
        <v>4</v>
      </c>
      <c r="H16" s="23">
        <v>190</v>
      </c>
      <c r="I16" s="61">
        <f>КОЕ*16209.375</f>
        <v>24314.0625</v>
      </c>
      <c r="O16" s="35" t="s">
        <v>3</v>
      </c>
      <c r="P16" s="36"/>
      <c r="Q16" s="37"/>
      <c r="R16" s="41" t="s">
        <v>10</v>
      </c>
      <c r="S16" s="4"/>
      <c r="U16" s="8"/>
    </row>
    <row r="17" spans="2:21" ht="13.5" thickBot="1">
      <c r="B17" s="22"/>
      <c r="C17" s="23"/>
      <c r="D17" s="23"/>
      <c r="E17" s="24"/>
      <c r="F17" s="22">
        <v>140</v>
      </c>
      <c r="G17" s="23" t="s">
        <v>4</v>
      </c>
      <c r="H17" s="23">
        <v>195</v>
      </c>
      <c r="I17" s="61">
        <f>КОЕ*16635.9375</f>
        <v>24953.90625</v>
      </c>
      <c r="O17" s="38"/>
      <c r="P17" s="39"/>
      <c r="Q17" s="40"/>
      <c r="R17" s="42"/>
      <c r="S17" s="8"/>
      <c r="U17" s="8"/>
    </row>
    <row r="18" spans="2:21" ht="12.75">
      <c r="B18" s="58"/>
      <c r="C18" s="59"/>
      <c r="D18" s="59"/>
      <c r="E18" s="60"/>
      <c r="F18" s="58">
        <v>140</v>
      </c>
      <c r="G18" s="59" t="s">
        <v>4</v>
      </c>
      <c r="H18" s="59">
        <v>200</v>
      </c>
      <c r="I18" s="62">
        <f>КОЕ*17062.5</f>
        <v>25593.75</v>
      </c>
      <c r="O18" s="1">
        <v>70</v>
      </c>
      <c r="P18" s="2" t="s">
        <v>4</v>
      </c>
      <c r="Q18" s="3">
        <v>185</v>
      </c>
      <c r="S18" s="8"/>
      <c r="U18" s="12"/>
    </row>
    <row r="19" spans="2:21" ht="12.75">
      <c r="B19" s="22">
        <v>80</v>
      </c>
      <c r="C19" s="23" t="s">
        <v>4</v>
      </c>
      <c r="D19" s="23">
        <v>185</v>
      </c>
      <c r="E19" s="61">
        <f>КОЕ*9018.75</f>
        <v>13528.125</v>
      </c>
      <c r="F19" s="22">
        <v>160</v>
      </c>
      <c r="G19" s="23" t="s">
        <v>4</v>
      </c>
      <c r="H19" s="23">
        <v>185</v>
      </c>
      <c r="I19" s="61">
        <f>КОЕ*18037.5</f>
        <v>27056.25</v>
      </c>
      <c r="O19" s="5">
        <v>70</v>
      </c>
      <c r="P19" s="6" t="s">
        <v>4</v>
      </c>
      <c r="Q19" s="7">
        <v>190</v>
      </c>
      <c r="S19" s="8"/>
      <c r="U19" s="8"/>
    </row>
    <row r="20" spans="2:21" ht="12.75">
      <c r="B20" s="22">
        <v>80</v>
      </c>
      <c r="C20" s="23" t="s">
        <v>4</v>
      </c>
      <c r="D20" s="23">
        <v>190</v>
      </c>
      <c r="E20" s="61">
        <f>КОЕ*9262.5</f>
        <v>13893.75</v>
      </c>
      <c r="F20" s="22">
        <v>160</v>
      </c>
      <c r="G20" s="23" t="s">
        <v>4</v>
      </c>
      <c r="H20" s="23">
        <v>190</v>
      </c>
      <c r="I20" s="61">
        <f>КОЕ*18525</f>
        <v>27787.5</v>
      </c>
      <c r="O20" s="5">
        <v>70</v>
      </c>
      <c r="P20" s="6" t="s">
        <v>4</v>
      </c>
      <c r="Q20" s="7">
        <v>195</v>
      </c>
      <c r="S20" s="8"/>
      <c r="U20" s="8"/>
    </row>
    <row r="21" spans="2:21" ht="13.5" thickBot="1">
      <c r="B21" s="22">
        <v>80</v>
      </c>
      <c r="C21" s="23" t="s">
        <v>4</v>
      </c>
      <c r="D21" s="23">
        <v>195</v>
      </c>
      <c r="E21" s="61">
        <f>КОЕ*9506.25</f>
        <v>14259.375</v>
      </c>
      <c r="F21" s="22">
        <v>160</v>
      </c>
      <c r="G21" s="23" t="s">
        <v>4</v>
      </c>
      <c r="H21" s="23">
        <v>195</v>
      </c>
      <c r="I21" s="61">
        <f>КОЕ*19012.5</f>
        <v>28518.75</v>
      </c>
      <c r="O21" s="5">
        <v>70</v>
      </c>
      <c r="P21" s="6" t="s">
        <v>4</v>
      </c>
      <c r="Q21" s="7">
        <v>200</v>
      </c>
      <c r="S21" s="8"/>
      <c r="U21" s="8"/>
    </row>
    <row r="22" spans="2:21" ht="12.75">
      <c r="B22" s="58">
        <v>80</v>
      </c>
      <c r="C22" s="59" t="s">
        <v>4</v>
      </c>
      <c r="D22" s="59">
        <v>200</v>
      </c>
      <c r="E22" s="62">
        <f>КОЕ*9750</f>
        <v>14625</v>
      </c>
      <c r="F22" s="58">
        <v>160</v>
      </c>
      <c r="G22" s="59" t="s">
        <v>4</v>
      </c>
      <c r="H22" s="59">
        <v>200</v>
      </c>
      <c r="I22" s="62">
        <f>КОЕ*19500</f>
        <v>29250</v>
      </c>
      <c r="O22" s="5">
        <v>80</v>
      </c>
      <c r="P22" s="6" t="s">
        <v>4</v>
      </c>
      <c r="Q22" s="3">
        <v>185</v>
      </c>
      <c r="S22" s="8"/>
      <c r="U22" s="13"/>
    </row>
    <row r="23" spans="2:21" ht="12.75">
      <c r="B23" s="22">
        <v>90</v>
      </c>
      <c r="C23" s="23" t="s">
        <v>4</v>
      </c>
      <c r="D23" s="23">
        <v>185</v>
      </c>
      <c r="E23" s="61">
        <f>КОЕ*10146.09375</f>
        <v>15219.140625</v>
      </c>
      <c r="F23" s="22">
        <v>180</v>
      </c>
      <c r="G23" s="23" t="s">
        <v>4</v>
      </c>
      <c r="H23" s="23">
        <v>185</v>
      </c>
      <c r="I23" s="61">
        <f>КОЕ*20292.1875</f>
        <v>30438.28125</v>
      </c>
      <c r="O23" s="5">
        <v>80</v>
      </c>
      <c r="P23" s="6" t="s">
        <v>4</v>
      </c>
      <c r="Q23" s="7">
        <v>190</v>
      </c>
      <c r="S23" s="12"/>
      <c r="U23" s="8"/>
    </row>
    <row r="24" spans="2:21" ht="12.75">
      <c r="B24" s="22">
        <v>90</v>
      </c>
      <c r="C24" s="23" t="s">
        <v>4</v>
      </c>
      <c r="D24" s="23">
        <v>190</v>
      </c>
      <c r="E24" s="61">
        <f>КОЕ*10420.3125</f>
        <v>15630.46875</v>
      </c>
      <c r="F24" s="22">
        <v>180</v>
      </c>
      <c r="G24" s="23" t="s">
        <v>4</v>
      </c>
      <c r="H24" s="23">
        <v>190</v>
      </c>
      <c r="I24" s="61">
        <f>КОЕ*20840.625</f>
        <v>31260.9375</v>
      </c>
      <c r="O24" s="5">
        <v>80</v>
      </c>
      <c r="P24" s="6" t="s">
        <v>4</v>
      </c>
      <c r="Q24" s="7">
        <v>195</v>
      </c>
      <c r="S24" s="8"/>
      <c r="U24" s="8"/>
    </row>
    <row r="25" spans="2:21" ht="13.5" thickBot="1">
      <c r="B25" s="22">
        <v>90</v>
      </c>
      <c r="C25" s="23" t="s">
        <v>4</v>
      </c>
      <c r="D25" s="23">
        <v>195</v>
      </c>
      <c r="E25" s="61">
        <f>КОЕ*10694.53125</f>
        <v>16041.796875</v>
      </c>
      <c r="F25" s="22">
        <v>180</v>
      </c>
      <c r="G25" s="23" t="s">
        <v>4</v>
      </c>
      <c r="H25" s="23">
        <v>195</v>
      </c>
      <c r="I25" s="61">
        <f>КОЕ*21389.0625</f>
        <v>32083.59375</v>
      </c>
      <c r="O25" s="9">
        <v>80</v>
      </c>
      <c r="P25" s="10" t="s">
        <v>4</v>
      </c>
      <c r="Q25" s="11">
        <v>200</v>
      </c>
      <c r="S25" s="8"/>
      <c r="U25" s="8"/>
    </row>
    <row r="26" spans="2:21" ht="12.75">
      <c r="B26" s="58">
        <v>90</v>
      </c>
      <c r="C26" s="59" t="s">
        <v>4</v>
      </c>
      <c r="D26" s="59">
        <v>200</v>
      </c>
      <c r="E26" s="62">
        <f>КОЕ*10968.75</f>
        <v>16453.125</v>
      </c>
      <c r="F26" s="58">
        <v>180</v>
      </c>
      <c r="G26" s="59" t="s">
        <v>4</v>
      </c>
      <c r="H26" s="59">
        <v>200</v>
      </c>
      <c r="I26" s="62">
        <f>КОЕ*21937.5</f>
        <v>32906.25</v>
      </c>
      <c r="O26" s="5">
        <v>90</v>
      </c>
      <c r="P26" s="6" t="s">
        <v>4</v>
      </c>
      <c r="Q26" s="3">
        <v>185</v>
      </c>
      <c r="S26" s="8"/>
      <c r="U26" s="12"/>
    </row>
    <row r="27" spans="2:21" ht="12.75">
      <c r="B27" s="22">
        <v>120</v>
      </c>
      <c r="C27" s="23" t="s">
        <v>4</v>
      </c>
      <c r="D27" s="23">
        <v>185</v>
      </c>
      <c r="E27" s="61">
        <f>КОЕ*13528.125</f>
        <v>20292.1875</v>
      </c>
      <c r="F27" s="22">
        <v>185</v>
      </c>
      <c r="G27" s="23" t="s">
        <v>4</v>
      </c>
      <c r="H27" s="23">
        <v>200</v>
      </c>
      <c r="I27" s="61">
        <f>КОЕ*22546.875</f>
        <v>33820.3125</v>
      </c>
      <c r="O27" s="5">
        <v>90</v>
      </c>
      <c r="P27" s="6" t="s">
        <v>4</v>
      </c>
      <c r="Q27" s="7">
        <v>190</v>
      </c>
      <c r="S27" s="13"/>
      <c r="U27" s="8"/>
    </row>
    <row r="28" spans="2:21" ht="12.75">
      <c r="B28" s="22">
        <v>120</v>
      </c>
      <c r="C28" s="23" t="s">
        <v>4</v>
      </c>
      <c r="D28" s="23">
        <v>190</v>
      </c>
      <c r="E28" s="61">
        <f>КОЕ*13893.75</f>
        <v>20840.625</v>
      </c>
      <c r="F28" s="22">
        <v>190</v>
      </c>
      <c r="G28" s="23" t="s">
        <v>4</v>
      </c>
      <c r="H28" s="23">
        <v>200</v>
      </c>
      <c r="I28" s="61">
        <f>КОЕ*23156.25</f>
        <v>34734.375</v>
      </c>
      <c r="O28" s="5">
        <v>90</v>
      </c>
      <c r="P28" s="6" t="s">
        <v>4</v>
      </c>
      <c r="Q28" s="7">
        <v>195</v>
      </c>
      <c r="S28" s="8"/>
      <c r="U28" s="8"/>
    </row>
    <row r="29" spans="2:21" ht="13.5" thickBot="1">
      <c r="B29" s="22">
        <v>120</v>
      </c>
      <c r="C29" s="23" t="s">
        <v>4</v>
      </c>
      <c r="D29" s="23">
        <v>195</v>
      </c>
      <c r="E29" s="61">
        <f>КОЕ*14259.375</f>
        <v>21389.0625</v>
      </c>
      <c r="F29" s="22">
        <v>195</v>
      </c>
      <c r="G29" s="23" t="s">
        <v>4</v>
      </c>
      <c r="H29" s="23">
        <v>200</v>
      </c>
      <c r="I29" s="61">
        <f>КОЕ*23765.625</f>
        <v>35648.4375</v>
      </c>
      <c r="O29" s="5">
        <v>90</v>
      </c>
      <c r="P29" s="6" t="s">
        <v>4</v>
      </c>
      <c r="Q29" s="7">
        <v>200</v>
      </c>
      <c r="S29" s="8"/>
      <c r="U29" s="8"/>
    </row>
    <row r="30" spans="2:21" ht="12.75">
      <c r="B30" s="58">
        <v>120</v>
      </c>
      <c r="C30" s="59" t="s">
        <v>4</v>
      </c>
      <c r="D30" s="59">
        <v>200</v>
      </c>
      <c r="E30" s="62">
        <f>КОЕ*14625</f>
        <v>21937.5</v>
      </c>
      <c r="F30" s="58">
        <v>200</v>
      </c>
      <c r="G30" s="59" t="s">
        <v>4</v>
      </c>
      <c r="H30" s="59">
        <v>200</v>
      </c>
      <c r="I30" s="63">
        <f>КОЕ*24375</f>
        <v>36562.5</v>
      </c>
      <c r="O30" s="5">
        <v>120</v>
      </c>
      <c r="P30" s="6" t="s">
        <v>4</v>
      </c>
      <c r="Q30" s="3">
        <v>185</v>
      </c>
      <c r="S30" s="8"/>
      <c r="U30" s="12"/>
    </row>
    <row r="31" spans="15:21" ht="12.75">
      <c r="O31" s="5">
        <v>120</v>
      </c>
      <c r="P31" s="6" t="s">
        <v>4</v>
      </c>
      <c r="Q31" s="7">
        <v>190</v>
      </c>
      <c r="S31" s="12"/>
      <c r="U31" s="8"/>
    </row>
    <row r="32" spans="15:21" ht="12.75">
      <c r="O32" s="5">
        <v>120</v>
      </c>
      <c r="P32" s="6" t="s">
        <v>4</v>
      </c>
      <c r="Q32" s="7">
        <v>195</v>
      </c>
      <c r="S32" s="8"/>
      <c r="U32" s="8"/>
    </row>
    <row r="33" spans="15:21" ht="13.5" thickBot="1">
      <c r="O33" s="9">
        <v>120</v>
      </c>
      <c r="P33" s="10" t="s">
        <v>4</v>
      </c>
      <c r="Q33" s="11">
        <v>200</v>
      </c>
      <c r="S33" s="8"/>
      <c r="U33" s="8"/>
    </row>
    <row r="34" spans="2:21" ht="12.75">
      <c r="B34" s="18"/>
      <c r="C34" s="18"/>
      <c r="D34" s="18"/>
      <c r="E34" s="18"/>
      <c r="O34" s="5">
        <v>140</v>
      </c>
      <c r="P34" s="6" t="s">
        <v>4</v>
      </c>
      <c r="Q34" s="3">
        <v>185</v>
      </c>
      <c r="S34" s="8"/>
      <c r="U34" s="12"/>
    </row>
    <row r="35" spans="2:21" ht="15">
      <c r="B35" s="19" t="s">
        <v>5</v>
      </c>
      <c r="C35" s="20"/>
      <c r="D35" s="18"/>
      <c r="E35" s="18"/>
      <c r="O35" s="5">
        <v>140</v>
      </c>
      <c r="P35" s="6" t="s">
        <v>4</v>
      </c>
      <c r="Q35" s="7">
        <v>190</v>
      </c>
      <c r="S35" s="12"/>
      <c r="U35" s="8"/>
    </row>
    <row r="36" spans="15:21" ht="12.75">
      <c r="O36" s="5">
        <v>140</v>
      </c>
      <c r="P36" s="6" t="s">
        <v>4</v>
      </c>
      <c r="Q36" s="7">
        <v>195</v>
      </c>
      <c r="S36" s="8"/>
      <c r="U36" s="8"/>
    </row>
    <row r="37" spans="2:21" ht="13.5" thickBot="1">
      <c r="B37" s="31" t="s">
        <v>0</v>
      </c>
      <c r="C37" s="31"/>
      <c r="D37" s="31"/>
      <c r="E37" s="31" t="s">
        <v>15</v>
      </c>
      <c r="F37" s="31"/>
      <c r="G37" s="31"/>
      <c r="H37" s="31"/>
      <c r="I37" s="31"/>
      <c r="O37" s="9">
        <v>140</v>
      </c>
      <c r="P37" s="10" t="s">
        <v>4</v>
      </c>
      <c r="Q37" s="11">
        <v>200</v>
      </c>
      <c r="S37" s="8"/>
      <c r="U37" s="8"/>
    </row>
    <row r="38" spans="2:21" ht="12.75">
      <c r="B38" s="31"/>
      <c r="C38" s="31"/>
      <c r="D38" s="31"/>
      <c r="E38" s="31"/>
      <c r="F38" s="31"/>
      <c r="G38" s="31"/>
      <c r="H38" s="31"/>
      <c r="I38" s="31"/>
      <c r="O38" s="5">
        <v>160</v>
      </c>
      <c r="P38" s="6" t="s">
        <v>4</v>
      </c>
      <c r="Q38" s="3">
        <v>185</v>
      </c>
      <c r="S38" s="8"/>
      <c r="U38" s="12"/>
    </row>
    <row r="39" spans="2:21" ht="12.75">
      <c r="B39" s="31" t="s">
        <v>1</v>
      </c>
      <c r="C39" s="31"/>
      <c r="D39" s="31"/>
      <c r="E39" s="32" t="s">
        <v>14</v>
      </c>
      <c r="F39" s="33"/>
      <c r="G39" s="33"/>
      <c r="H39" s="33"/>
      <c r="I39" s="33"/>
      <c r="O39" s="5">
        <v>160</v>
      </c>
      <c r="P39" s="6" t="s">
        <v>4</v>
      </c>
      <c r="Q39" s="7">
        <v>190</v>
      </c>
      <c r="S39" s="12"/>
      <c r="U39" s="8"/>
    </row>
    <row r="40" spans="2:21" ht="12.75">
      <c r="B40" s="31"/>
      <c r="C40" s="31"/>
      <c r="D40" s="31"/>
      <c r="E40" s="33"/>
      <c r="F40" s="33"/>
      <c r="G40" s="33"/>
      <c r="H40" s="33"/>
      <c r="I40" s="33"/>
      <c r="O40" s="5">
        <v>160</v>
      </c>
      <c r="P40" s="6" t="s">
        <v>4</v>
      </c>
      <c r="Q40" s="7">
        <v>195</v>
      </c>
      <c r="S40" s="8"/>
      <c r="U40" s="8"/>
    </row>
    <row r="41" spans="2:21" ht="13.5" thickBot="1">
      <c r="B41" s="31" t="s">
        <v>3</v>
      </c>
      <c r="C41" s="31"/>
      <c r="D41" s="31"/>
      <c r="E41" s="34" t="s">
        <v>13</v>
      </c>
      <c r="F41" s="34"/>
      <c r="G41" s="34"/>
      <c r="H41" s="34"/>
      <c r="I41" s="34"/>
      <c r="O41" s="9">
        <v>160</v>
      </c>
      <c r="P41" s="10" t="s">
        <v>4</v>
      </c>
      <c r="Q41" s="11">
        <v>200</v>
      </c>
      <c r="S41" s="8"/>
      <c r="U41" s="8"/>
    </row>
    <row r="42" spans="2:21" ht="13.5" thickBot="1">
      <c r="B42" s="31"/>
      <c r="C42" s="31"/>
      <c r="D42" s="31"/>
      <c r="E42" s="34"/>
      <c r="F42" s="34"/>
      <c r="G42" s="34"/>
      <c r="H42" s="34"/>
      <c r="I42" s="34"/>
      <c r="O42" s="5">
        <v>180</v>
      </c>
      <c r="P42" s="6" t="s">
        <v>4</v>
      </c>
      <c r="Q42" s="3">
        <v>185</v>
      </c>
      <c r="S42" s="8"/>
      <c r="U42" s="17"/>
    </row>
    <row r="43" spans="15:19" ht="12.75">
      <c r="O43" s="5">
        <v>180</v>
      </c>
      <c r="P43" s="6" t="s">
        <v>4</v>
      </c>
      <c r="Q43" s="7">
        <v>190</v>
      </c>
      <c r="S43" s="12"/>
    </row>
    <row r="44" spans="15:19" ht="12.75">
      <c r="O44" s="5">
        <v>180</v>
      </c>
      <c r="P44" s="6" t="s">
        <v>4</v>
      </c>
      <c r="Q44" s="7">
        <v>195</v>
      </c>
      <c r="S44" s="8"/>
    </row>
    <row r="45" spans="15:19" ht="13.5" thickBot="1">
      <c r="O45" s="9">
        <v>180</v>
      </c>
      <c r="P45" s="10" t="s">
        <v>4</v>
      </c>
      <c r="Q45" s="11">
        <v>200</v>
      </c>
      <c r="S45" s="8"/>
    </row>
    <row r="46" spans="15:19" ht="12.75">
      <c r="O46" s="5">
        <v>185</v>
      </c>
      <c r="P46" s="6" t="s">
        <v>4</v>
      </c>
      <c r="Q46" s="3">
        <v>200</v>
      </c>
      <c r="S46" s="8"/>
    </row>
    <row r="47" spans="15:19" ht="13.5" thickBot="1">
      <c r="O47" s="5">
        <v>190</v>
      </c>
      <c r="P47" s="6" t="s">
        <v>4</v>
      </c>
      <c r="Q47" s="7">
        <v>200</v>
      </c>
      <c r="S47" s="17"/>
    </row>
    <row r="48" spans="15:17" ht="12.75">
      <c r="O48" s="5">
        <v>195</v>
      </c>
      <c r="P48" s="6" t="s">
        <v>4</v>
      </c>
      <c r="Q48" s="7">
        <v>200</v>
      </c>
    </row>
    <row r="49" spans="15:17" ht="13.5" thickBot="1">
      <c r="O49" s="14">
        <v>200</v>
      </c>
      <c r="P49" s="15" t="s">
        <v>4</v>
      </c>
      <c r="Q49" s="16">
        <v>200</v>
      </c>
    </row>
  </sheetData>
  <mergeCells count="18">
    <mergeCell ref="O16:Q17"/>
    <mergeCell ref="R16:R17"/>
    <mergeCell ref="S9:S10"/>
    <mergeCell ref="S12:S13"/>
    <mergeCell ref="S14:S15"/>
    <mergeCell ref="O12:Q13"/>
    <mergeCell ref="R12:R13"/>
    <mergeCell ref="O14:Q15"/>
    <mergeCell ref="R14:R15"/>
    <mergeCell ref="B10:I10"/>
    <mergeCell ref="B41:D42"/>
    <mergeCell ref="E39:I40"/>
    <mergeCell ref="E41:I42"/>
    <mergeCell ref="F14:H14"/>
    <mergeCell ref="B14:D14"/>
    <mergeCell ref="B37:D38"/>
    <mergeCell ref="B39:D40"/>
    <mergeCell ref="E37:I3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28" customWidth="1"/>
  </cols>
  <sheetData>
    <row r="1" spans="1:2" ht="12.75">
      <c r="A1" s="28" t="s">
        <v>6</v>
      </c>
      <c r="B1" s="28" t="s">
        <v>7</v>
      </c>
    </row>
    <row r="2" spans="1:2" ht="12.75">
      <c r="A2" s="28" t="s">
        <v>8</v>
      </c>
      <c r="B2" s="28">
        <v>1.5</v>
      </c>
    </row>
    <row r="3" ht="12.75">
      <c r="A3" s="28">
        <f>B2</f>
        <v>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2013-02-08T19:49:59Z</dcterms:modified>
  <cp:category/>
  <cp:version/>
  <cp:contentType/>
  <cp:contentStatus/>
</cp:coreProperties>
</file>